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491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F21" i="1"/>
  <c r="F22" i="1"/>
  <c r="G11" i="1"/>
  <c r="I11" i="1"/>
  <c r="H14" i="1"/>
  <c r="H34" i="1" l="1"/>
  <c r="J19" i="1"/>
  <c r="J11" i="1" s="1"/>
  <c r="I34" i="1" l="1"/>
  <c r="J34" i="1" s="1"/>
  <c r="G34" i="1"/>
  <c r="E12" i="1"/>
  <c r="E34" i="1"/>
  <c r="D12" i="1"/>
  <c r="D16" i="1" s="1"/>
  <c r="D34" i="1"/>
  <c r="G10" i="1"/>
  <c r="G8" i="1"/>
  <c r="F9" i="1"/>
  <c r="G9" i="1" s="1"/>
  <c r="F7" i="1"/>
  <c r="G7" i="1" s="1"/>
  <c r="F6" i="1"/>
  <c r="G6" i="1" s="1"/>
  <c r="F5" i="1"/>
  <c r="G5" i="1" s="1"/>
  <c r="F4" i="1"/>
  <c r="G4" i="1" s="1"/>
  <c r="F3" i="1"/>
  <c r="F2" i="1"/>
  <c r="F18" i="1" l="1"/>
  <c r="F23" i="1" s="1"/>
  <c r="G2" i="1"/>
  <c r="F12" i="1"/>
  <c r="G16" i="1" s="1"/>
  <c r="H2" i="1"/>
  <c r="G3" i="1"/>
  <c r="H3" i="1"/>
  <c r="I2" i="1" l="1"/>
  <c r="J2" i="1"/>
  <c r="J3" i="1" s="1"/>
  <c r="J4" i="1" s="1"/>
  <c r="J5" i="1" s="1"/>
  <c r="J6" i="1" s="1"/>
  <c r="J7" i="1" s="1"/>
  <c r="J8" i="1" s="1"/>
  <c r="J9" i="1" s="1"/>
  <c r="J10" i="1" s="1"/>
  <c r="H4" i="1"/>
  <c r="I3" i="1"/>
  <c r="G12" i="1"/>
  <c r="H5" i="1" l="1"/>
  <c r="I4" i="1"/>
  <c r="H6" i="1" l="1"/>
  <c r="I5" i="1"/>
  <c r="H7" i="1" l="1"/>
  <c r="I6" i="1"/>
  <c r="I7" i="1" l="1"/>
  <c r="H8" i="1"/>
  <c r="H9" i="1" l="1"/>
  <c r="H10" i="1" s="1"/>
  <c r="I8" i="1"/>
  <c r="I9" i="1" l="1"/>
  <c r="I10" i="1" l="1"/>
</calcChain>
</file>

<file path=xl/sharedStrings.xml><?xml version="1.0" encoding="utf-8"?>
<sst xmlns="http://schemas.openxmlformats.org/spreadsheetml/2006/main" count="71" uniqueCount="51">
  <si>
    <t xml:space="preserve"> Rank </t>
  </si>
  <si>
    <t>Project Name</t>
  </si>
  <si>
    <t>CH</t>
  </si>
  <si>
    <t>current budget</t>
  </si>
  <si>
    <t>PH</t>
  </si>
  <si>
    <t>Sp Pop</t>
  </si>
  <si>
    <t>New CH Total</t>
  </si>
  <si>
    <t>new budget</t>
  </si>
  <si>
    <t>difference</t>
  </si>
  <si>
    <t>Tier 1</t>
  </si>
  <si>
    <t>Homes With Heart</t>
  </si>
  <si>
    <t>Moving Forward</t>
  </si>
  <si>
    <t>Welcome Home II</t>
  </si>
  <si>
    <t>Veterans</t>
  </si>
  <si>
    <t>Beacon of Hope</t>
  </si>
  <si>
    <t>Path to Independence</t>
  </si>
  <si>
    <t>Keystone</t>
  </si>
  <si>
    <t>New Horizons</t>
  </si>
  <si>
    <t>Tiers</t>
  </si>
  <si>
    <t>Tier 2</t>
  </si>
  <si>
    <t>The CALL-Coordinated Entry</t>
  </si>
  <si>
    <t>totals</t>
  </si>
  <si>
    <t>CoC Planning Application</t>
  </si>
  <si>
    <t>Total HUD request</t>
  </si>
  <si>
    <t>key</t>
  </si>
  <si>
    <t>chronic homeless</t>
  </si>
  <si>
    <t>permanent housing</t>
  </si>
  <si>
    <t>RA</t>
  </si>
  <si>
    <t>reallocated</t>
  </si>
  <si>
    <t>RE</t>
  </si>
  <si>
    <t>renewal</t>
  </si>
  <si>
    <t>Running Total</t>
  </si>
  <si>
    <t>Perecentage</t>
  </si>
  <si>
    <t>CoC Number and Name</t>
  </si>
  <si>
    <t xml:space="preserve">PPRN </t>
  </si>
  <si>
    <t>ARD</t>
  </si>
  <si>
    <t>MA-519 - Attleboro, Taunton/Bristol County CoC</t>
  </si>
  <si>
    <t>GBCATCH HMIS project</t>
  </si>
  <si>
    <t>Running total to 94%</t>
  </si>
  <si>
    <t>Tier 1/Tier 2</t>
  </si>
  <si>
    <t>Reallocated</t>
  </si>
  <si>
    <t>Total</t>
  </si>
  <si>
    <t>Families</t>
  </si>
  <si>
    <t>Ind</t>
  </si>
  <si>
    <t>HMIS</t>
  </si>
  <si>
    <t>homeless management information system</t>
  </si>
  <si>
    <t>Renewals</t>
  </si>
  <si>
    <t>Eliminated</t>
  </si>
  <si>
    <t>New</t>
  </si>
  <si>
    <t>Planning</t>
  </si>
  <si>
    <t>ARD at 94 %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</si>
</sst>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" fontId="2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1" xfId="0" applyNumberFormat="1" applyFont="1" applyBorder="1"/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/>
    <xf numFmtId="0" fontId="2" fillId="0" borderId="3" xfId="0" applyNumberFormat="1" applyFont="1" applyBorder="1"/>
    <xf numFmtId="0" fontId="1" fillId="0" borderId="1" xfId="0" applyFont="1" applyBorder="1"/>
    <xf numFmtId="0" fontId="0" fillId="0" borderId="1" xfId="0" applyBorder="1"/>
    <xf numFmtId="0" fontId="2" fillId="0" borderId="1" xfId="0" applyNumberFormat="1" applyFont="1" applyFill="1" applyBorder="1"/>
    <xf numFmtId="165" fontId="5" fillId="0" borderId="1" xfId="0" applyNumberFormat="1" applyFont="1" applyBorder="1"/>
    <xf numFmtId="165" fontId="5" fillId="0" borderId="2" xfId="0" applyNumberFormat="1" applyFont="1" applyBorder="1"/>
    <xf numFmtId="0" fontId="2" fillId="0" borderId="0" xfId="0" applyFont="1"/>
    <xf numFmtId="0" fontId="2" fillId="0" borderId="2" xfId="0" applyFont="1" applyFill="1" applyBorder="1"/>
    <xf numFmtId="165" fontId="2" fillId="0" borderId="2" xfId="0" applyNumberFormat="1" applyFont="1" applyBorder="1"/>
    <xf numFmtId="0" fontId="0" fillId="0" borderId="2" xfId="0" applyBorder="1"/>
    <xf numFmtId="0" fontId="1" fillId="0" borderId="1" xfId="0" applyNumberFormat="1" applyFont="1" applyBorder="1"/>
    <xf numFmtId="6" fontId="1" fillId="0" borderId="1" xfId="0" applyNumberFormat="1" applyFont="1" applyBorder="1"/>
    <xf numFmtId="165" fontId="6" fillId="0" borderId="1" xfId="0" applyNumberFormat="1" applyFont="1" applyBorder="1"/>
    <xf numFmtId="8" fontId="2" fillId="0" borderId="1" xfId="0" applyNumberFormat="1" applyFont="1" applyBorder="1"/>
    <xf numFmtId="0" fontId="5" fillId="0" borderId="1" xfId="0" applyFont="1" applyBorder="1"/>
    <xf numFmtId="0" fontId="1" fillId="0" borderId="0" xfId="0" applyFont="1" applyBorder="1"/>
    <xf numFmtId="6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topLeftCell="A2" zoomScaleNormal="100" workbookViewId="0">
      <selection activeCell="B32" sqref="B32:B34"/>
    </sheetView>
  </sheetViews>
  <sheetFormatPr defaultRowHeight="15" x14ac:dyDescent="0.25"/>
  <cols>
    <col min="1" max="1" width="9.7109375" customWidth="1"/>
    <col min="2" max="2" width="5.28515625" customWidth="1"/>
    <col min="3" max="3" width="18.140625" customWidth="1"/>
    <col min="4" max="4" width="13.140625" customWidth="1"/>
    <col min="5" max="5" width="9.85546875" customWidth="1"/>
    <col min="6" max="6" width="13.85546875" customWidth="1"/>
    <col min="7" max="7" width="11.42578125" customWidth="1"/>
    <col min="8" max="8" width="9.42578125" customWidth="1"/>
    <col min="9" max="9" width="10.85546875" customWidth="1"/>
    <col min="10" max="10" width="16.140625" customWidth="1"/>
    <col min="11" max="11" width="10" customWidth="1"/>
    <col min="12" max="12" width="20.7109375" customWidth="1"/>
    <col min="13" max="13" width="9.28515625" customWidth="1"/>
    <col min="14" max="14" width="12.140625" customWidth="1"/>
    <col min="15" max="15" width="11.28515625" customWidth="1"/>
    <col min="16" max="16" width="17.28515625" customWidth="1"/>
    <col min="20" max="20" width="10.7109375" customWidth="1"/>
  </cols>
  <sheetData>
    <row r="1" spans="1:12" x14ac:dyDescent="0.25">
      <c r="A1" s="10" t="s">
        <v>18</v>
      </c>
      <c r="B1" s="2" t="s">
        <v>0</v>
      </c>
      <c r="C1" s="3" t="s">
        <v>1</v>
      </c>
      <c r="D1" s="3" t="s">
        <v>3</v>
      </c>
      <c r="E1" s="3" t="s">
        <v>40</v>
      </c>
      <c r="F1" s="4" t="s">
        <v>7</v>
      </c>
      <c r="G1" s="16" t="s">
        <v>8</v>
      </c>
      <c r="H1" s="3" t="s">
        <v>31</v>
      </c>
      <c r="I1" s="3" t="s">
        <v>32</v>
      </c>
      <c r="J1" s="4" t="s">
        <v>38</v>
      </c>
    </row>
    <row r="2" spans="1:12" x14ac:dyDescent="0.25">
      <c r="A2" s="10" t="s">
        <v>9</v>
      </c>
      <c r="B2" s="9">
        <v>1</v>
      </c>
      <c r="C2" s="5" t="s">
        <v>10</v>
      </c>
      <c r="D2" s="6">
        <v>180264</v>
      </c>
      <c r="E2" s="6">
        <v>0</v>
      </c>
      <c r="F2" s="6">
        <f t="shared" ref="F2:F7" si="0">SUM(D2+E2)</f>
        <v>180264</v>
      </c>
      <c r="G2" s="17">
        <f t="shared" ref="G2:G12" si="1">SUM(F2-D2)</f>
        <v>0</v>
      </c>
      <c r="H2" s="6">
        <f>F2</f>
        <v>180264</v>
      </c>
      <c r="I2" s="3">
        <f>SUM(H2/I19)</f>
        <v>0.23253989958668517</v>
      </c>
      <c r="J2" s="22">
        <f>SUM(J19-H2)</f>
        <v>548420.24</v>
      </c>
    </row>
    <row r="3" spans="1:12" x14ac:dyDescent="0.25">
      <c r="A3" s="10" t="s">
        <v>9</v>
      </c>
      <c r="B3" s="9">
        <v>2</v>
      </c>
      <c r="C3" s="7" t="s">
        <v>11</v>
      </c>
      <c r="D3" s="6">
        <v>62206</v>
      </c>
      <c r="E3" s="6">
        <v>-5416</v>
      </c>
      <c r="F3" s="6">
        <f t="shared" si="0"/>
        <v>56790</v>
      </c>
      <c r="G3" s="17">
        <f t="shared" si="1"/>
        <v>-5416</v>
      </c>
      <c r="H3" s="6">
        <f>SUM(F2+F3)</f>
        <v>237054</v>
      </c>
      <c r="I3" s="3">
        <f>SUM(H3/I19)</f>
        <v>0.30579879153143202</v>
      </c>
      <c r="J3" s="22">
        <f t="shared" ref="J3:J10" si="2">SUM(J2-F3)</f>
        <v>491630.24</v>
      </c>
    </row>
    <row r="4" spans="1:12" x14ac:dyDescent="0.25">
      <c r="A4" s="10" t="s">
        <v>9</v>
      </c>
      <c r="B4" s="9">
        <v>3</v>
      </c>
      <c r="C4" s="7" t="s">
        <v>12</v>
      </c>
      <c r="D4" s="6">
        <v>48498</v>
      </c>
      <c r="E4" s="8">
        <v>0</v>
      </c>
      <c r="F4" s="6">
        <f t="shared" si="0"/>
        <v>48498</v>
      </c>
      <c r="G4" s="17">
        <f t="shared" si="1"/>
        <v>0</v>
      </c>
      <c r="H4" s="6">
        <f>SUM(H3+F4)</f>
        <v>285552</v>
      </c>
      <c r="I4" s="3">
        <f>SUM(H4/I19)</f>
        <v>0.36836103385466384</v>
      </c>
      <c r="J4" s="22">
        <f t="shared" si="2"/>
        <v>443132.24</v>
      </c>
    </row>
    <row r="5" spans="1:12" x14ac:dyDescent="0.25">
      <c r="A5" s="10" t="s">
        <v>9</v>
      </c>
      <c r="B5" s="9">
        <v>4</v>
      </c>
      <c r="C5" s="7" t="s">
        <v>14</v>
      </c>
      <c r="D5" s="6">
        <v>67082</v>
      </c>
      <c r="E5" s="8">
        <v>0</v>
      </c>
      <c r="F5" s="6">
        <f t="shared" si="0"/>
        <v>67082</v>
      </c>
      <c r="G5" s="17">
        <f t="shared" si="1"/>
        <v>0</v>
      </c>
      <c r="H5" s="6">
        <f>SUM(H4+F5)</f>
        <v>352634</v>
      </c>
      <c r="I5" s="3">
        <f>SUM(H5/I19)</f>
        <v>0.45489656809374662</v>
      </c>
      <c r="J5" s="22">
        <f t="shared" si="2"/>
        <v>376050.24</v>
      </c>
    </row>
    <row r="6" spans="1:12" x14ac:dyDescent="0.25">
      <c r="A6" s="10" t="s">
        <v>9</v>
      </c>
      <c r="B6" s="9">
        <v>5</v>
      </c>
      <c r="C6" s="7" t="s">
        <v>15</v>
      </c>
      <c r="D6" s="6">
        <v>87362</v>
      </c>
      <c r="E6" s="8">
        <v>0</v>
      </c>
      <c r="F6" s="6">
        <f t="shared" si="0"/>
        <v>87362</v>
      </c>
      <c r="G6" s="17">
        <f t="shared" si="1"/>
        <v>0</v>
      </c>
      <c r="H6" s="6">
        <f>SUM(F6+H5)</f>
        <v>439996</v>
      </c>
      <c r="I6" s="3">
        <f>SUM(H6/I19)</f>
        <v>0.56759322803523238</v>
      </c>
      <c r="J6" s="22">
        <f t="shared" si="2"/>
        <v>288688.24</v>
      </c>
    </row>
    <row r="7" spans="1:12" x14ac:dyDescent="0.25">
      <c r="A7" s="10" t="s">
        <v>9</v>
      </c>
      <c r="B7" s="9">
        <v>6</v>
      </c>
      <c r="C7" s="7" t="s">
        <v>16</v>
      </c>
      <c r="D7" s="6">
        <v>25304</v>
      </c>
      <c r="E7" s="8">
        <v>0</v>
      </c>
      <c r="F7" s="6">
        <f t="shared" si="0"/>
        <v>25304</v>
      </c>
      <c r="G7" s="17">
        <f t="shared" si="1"/>
        <v>0</v>
      </c>
      <c r="H7" s="6">
        <f>SUM(F7+H6)</f>
        <v>465300</v>
      </c>
      <c r="I7" s="3">
        <f>SUM(H7/I19)</f>
        <v>0.60023529533176123</v>
      </c>
      <c r="J7" s="22">
        <f t="shared" si="2"/>
        <v>263384.24</v>
      </c>
    </row>
    <row r="8" spans="1:12" x14ac:dyDescent="0.25">
      <c r="A8" s="10" t="s">
        <v>9</v>
      </c>
      <c r="B8" s="9">
        <v>7</v>
      </c>
      <c r="C8" s="7" t="s">
        <v>20</v>
      </c>
      <c r="D8" s="6">
        <v>27357</v>
      </c>
      <c r="E8" s="8">
        <v>0</v>
      </c>
      <c r="F8" s="6">
        <v>27357</v>
      </c>
      <c r="G8" s="17">
        <f t="shared" si="1"/>
        <v>0</v>
      </c>
      <c r="H8" s="6">
        <f>SUM(F8+H7)</f>
        <v>492657</v>
      </c>
      <c r="I8" s="3">
        <f>SUM(H8/I19)</f>
        <v>0.63552572510694072</v>
      </c>
      <c r="J8" s="22">
        <f t="shared" si="2"/>
        <v>236027.24</v>
      </c>
    </row>
    <row r="9" spans="1:12" x14ac:dyDescent="0.25">
      <c r="A9" s="10" t="s">
        <v>39</v>
      </c>
      <c r="B9" s="3">
        <v>8</v>
      </c>
      <c r="C9" s="7" t="s">
        <v>17</v>
      </c>
      <c r="D9" s="6">
        <v>277123</v>
      </c>
      <c r="E9" s="8">
        <v>-14857</v>
      </c>
      <c r="F9" s="6">
        <f>SUM(D9+E9)</f>
        <v>262266</v>
      </c>
      <c r="G9" s="17">
        <f t="shared" si="1"/>
        <v>-14857</v>
      </c>
      <c r="H9" s="6">
        <f>SUM(F9+H8)</f>
        <v>754923</v>
      </c>
      <c r="I9" s="3">
        <f>SUM(H9/I19)</f>
        <v>0.97384790427195189</v>
      </c>
      <c r="J9" s="6">
        <f t="shared" si="2"/>
        <v>-26238.760000000009</v>
      </c>
    </row>
    <row r="10" spans="1:12" x14ac:dyDescent="0.25">
      <c r="A10" s="10" t="s">
        <v>19</v>
      </c>
      <c r="B10" s="12">
        <v>10</v>
      </c>
      <c r="C10" s="7" t="s">
        <v>37</v>
      </c>
      <c r="D10" s="6">
        <v>0</v>
      </c>
      <c r="E10" s="8">
        <v>0</v>
      </c>
      <c r="F10" s="6">
        <v>20273</v>
      </c>
      <c r="G10" s="17">
        <f t="shared" si="1"/>
        <v>20273</v>
      </c>
      <c r="H10" s="6">
        <f>SUM(F10+H9)</f>
        <v>775196</v>
      </c>
      <c r="I10" s="3">
        <f>SUM(H10/I19)</f>
        <v>1</v>
      </c>
      <c r="J10" s="6">
        <f t="shared" si="2"/>
        <v>-46511.760000000009</v>
      </c>
    </row>
    <row r="11" spans="1:12" x14ac:dyDescent="0.25">
      <c r="A11" s="10"/>
      <c r="B11" s="11"/>
      <c r="C11" s="7"/>
      <c r="D11" s="6">
        <v>0</v>
      </c>
      <c r="E11" s="8">
        <v>0</v>
      </c>
      <c r="F11" s="6"/>
      <c r="G11" s="17">
        <f t="shared" si="1"/>
        <v>0</v>
      </c>
      <c r="H11" s="6"/>
      <c r="I11" s="3">
        <f>SUM(H11/I19)</f>
        <v>0</v>
      </c>
      <c r="J11" s="6">
        <f>SUM(J19-H11)</f>
        <v>728684.24</v>
      </c>
    </row>
    <row r="12" spans="1:12" x14ac:dyDescent="0.25">
      <c r="A12" s="11"/>
      <c r="B12" s="3"/>
      <c r="C12" s="3" t="s">
        <v>21</v>
      </c>
      <c r="D12" s="13">
        <f>SUM(D2:D10)</f>
        <v>775196</v>
      </c>
      <c r="E12" s="21">
        <f>SUM(E2:E10)</f>
        <v>-20273</v>
      </c>
      <c r="F12" s="13">
        <f>SUM(F1:F11)</f>
        <v>775196</v>
      </c>
      <c r="G12" s="14">
        <f t="shared" si="1"/>
        <v>0</v>
      </c>
      <c r="H12" s="3"/>
      <c r="I12" s="3"/>
      <c r="J12" s="3"/>
    </row>
    <row r="13" spans="1:12" x14ac:dyDescent="0.25">
      <c r="A13" s="11"/>
      <c r="B13" s="3"/>
      <c r="C13" s="3" t="s">
        <v>1</v>
      </c>
      <c r="D13" s="3"/>
      <c r="E13" s="6"/>
      <c r="F13" s="3"/>
      <c r="G13" s="17"/>
      <c r="H13" s="3"/>
      <c r="I13" s="3"/>
      <c r="J13" s="3"/>
    </row>
    <row r="14" spans="1:12" x14ac:dyDescent="0.25">
      <c r="A14" s="11"/>
      <c r="B14" s="3"/>
      <c r="C14" s="3" t="s">
        <v>22</v>
      </c>
      <c r="D14" s="6">
        <v>23752</v>
      </c>
      <c r="E14" s="6"/>
      <c r="F14" s="6">
        <v>24306</v>
      </c>
      <c r="G14" s="17"/>
      <c r="H14" s="6">
        <f>SUM(F14)</f>
        <v>24306</v>
      </c>
      <c r="I14" s="3"/>
      <c r="J14" s="3"/>
    </row>
    <row r="15" spans="1:12" x14ac:dyDescent="0.25">
      <c r="A15" s="11"/>
    </row>
    <row r="16" spans="1:12" x14ac:dyDescent="0.25">
      <c r="B16" s="3" t="s">
        <v>23</v>
      </c>
      <c r="C16" s="3"/>
      <c r="D16" s="6">
        <f>SUM(D12+D14)</f>
        <v>798948</v>
      </c>
      <c r="E16" s="11"/>
      <c r="F16" s="11"/>
      <c r="G16" s="13">
        <f>SUM(F14+F12)</f>
        <v>799502</v>
      </c>
      <c r="H16" s="18"/>
      <c r="I16" s="11"/>
      <c r="J16" s="11"/>
      <c r="K16" s="24"/>
      <c r="L16" s="24"/>
    </row>
    <row r="17" spans="1:12" x14ac:dyDescent="0.25">
      <c r="K17" s="25"/>
      <c r="L17" s="25"/>
    </row>
    <row r="18" spans="1:12" x14ac:dyDescent="0.25">
      <c r="A18" s="1" t="s">
        <v>24</v>
      </c>
      <c r="B18" s="1"/>
      <c r="C18" s="1"/>
      <c r="E18" s="23" t="s">
        <v>46</v>
      </c>
      <c r="F18" s="13">
        <f>SUM(F2:F9)</f>
        <v>754923</v>
      </c>
      <c r="G18" s="10" t="s">
        <v>33</v>
      </c>
      <c r="H18" s="10" t="s">
        <v>34</v>
      </c>
      <c r="I18" s="10" t="s">
        <v>35</v>
      </c>
      <c r="J18" s="10" t="s">
        <v>50</v>
      </c>
    </row>
    <row r="19" spans="1:12" x14ac:dyDescent="0.25">
      <c r="A19" s="1" t="s">
        <v>2</v>
      </c>
      <c r="B19" s="1" t="s">
        <v>25</v>
      </c>
      <c r="E19" s="23" t="s">
        <v>47</v>
      </c>
      <c r="F19" s="13">
        <v>0</v>
      </c>
      <c r="G19" s="10" t="s">
        <v>36</v>
      </c>
      <c r="H19" s="20">
        <v>810198</v>
      </c>
      <c r="I19" s="20">
        <v>775196</v>
      </c>
      <c r="J19" s="20">
        <f>SUM(I19*0.94)</f>
        <v>728684.24</v>
      </c>
    </row>
    <row r="20" spans="1:12" x14ac:dyDescent="0.25">
      <c r="A20" s="1" t="s">
        <v>4</v>
      </c>
      <c r="B20" s="1" t="s">
        <v>26</v>
      </c>
      <c r="D20" s="15"/>
      <c r="E20" s="23" t="s">
        <v>40</v>
      </c>
      <c r="F20" s="13">
        <f>SUM(E2:E11)</f>
        <v>-20273</v>
      </c>
    </row>
    <row r="21" spans="1:12" x14ac:dyDescent="0.25">
      <c r="A21" s="1" t="s">
        <v>44</v>
      </c>
      <c r="B21" s="1" t="s">
        <v>45</v>
      </c>
      <c r="D21" s="15"/>
      <c r="E21" s="23" t="s">
        <v>48</v>
      </c>
      <c r="F21" s="13">
        <f>SUM(F10:F11)</f>
        <v>20273</v>
      </c>
    </row>
    <row r="22" spans="1:12" x14ac:dyDescent="0.25">
      <c r="A22" s="1" t="s">
        <v>27</v>
      </c>
      <c r="B22" s="1" t="s">
        <v>28</v>
      </c>
      <c r="D22" s="1"/>
      <c r="E22" s="23" t="s">
        <v>49</v>
      </c>
      <c r="F22" s="13">
        <f>F14</f>
        <v>24306</v>
      </c>
    </row>
    <row r="23" spans="1:12" x14ac:dyDescent="0.25">
      <c r="A23" s="1" t="s">
        <v>29</v>
      </c>
      <c r="B23" s="1" t="s">
        <v>30</v>
      </c>
      <c r="D23" s="1"/>
      <c r="E23" s="23" t="s">
        <v>41</v>
      </c>
      <c r="F23" s="13">
        <f>SUM(F18+F21+F22)</f>
        <v>799502</v>
      </c>
    </row>
    <row r="24" spans="1:12" x14ac:dyDescent="0.25">
      <c r="D24" s="1"/>
    </row>
    <row r="25" spans="1:12" x14ac:dyDescent="0.25">
      <c r="B25" s="4"/>
      <c r="C25" s="3" t="s">
        <v>1</v>
      </c>
      <c r="D25" s="3" t="s">
        <v>2</v>
      </c>
      <c r="E25" s="3" t="s">
        <v>4</v>
      </c>
      <c r="F25" s="3" t="s">
        <v>5</v>
      </c>
      <c r="G25" s="3" t="s">
        <v>6</v>
      </c>
      <c r="H25" s="10" t="s">
        <v>43</v>
      </c>
      <c r="I25" s="10" t="s">
        <v>42</v>
      </c>
      <c r="J25" s="11" t="s">
        <v>41</v>
      </c>
    </row>
    <row r="26" spans="1:12" x14ac:dyDescent="0.25">
      <c r="B26" s="22"/>
      <c r="C26" s="5" t="s">
        <v>10</v>
      </c>
      <c r="D26" s="3">
        <v>14</v>
      </c>
      <c r="E26" s="3">
        <v>14</v>
      </c>
      <c r="F26" s="3"/>
      <c r="G26" s="3">
        <v>14</v>
      </c>
      <c r="H26" s="19">
        <v>14</v>
      </c>
      <c r="I26" s="10">
        <v>0</v>
      </c>
      <c r="J26" s="11"/>
    </row>
    <row r="27" spans="1:12" x14ac:dyDescent="0.25">
      <c r="B27" s="22"/>
      <c r="C27" s="7" t="s">
        <v>11</v>
      </c>
      <c r="D27" s="3">
        <v>4</v>
      </c>
      <c r="E27" s="3">
        <v>4</v>
      </c>
      <c r="F27" s="3"/>
      <c r="G27" s="3">
        <v>4</v>
      </c>
      <c r="H27" s="19">
        <v>4</v>
      </c>
      <c r="I27" s="10">
        <v>0</v>
      </c>
      <c r="J27" s="11"/>
    </row>
    <row r="28" spans="1:12" x14ac:dyDescent="0.25">
      <c r="B28" s="22"/>
      <c r="C28" s="7" t="s">
        <v>12</v>
      </c>
      <c r="D28" s="3">
        <v>6</v>
      </c>
      <c r="E28" s="3">
        <v>6</v>
      </c>
      <c r="F28" s="3" t="s">
        <v>13</v>
      </c>
      <c r="G28" s="3">
        <v>6</v>
      </c>
      <c r="H28" s="19">
        <v>6</v>
      </c>
      <c r="I28" s="10">
        <v>0</v>
      </c>
      <c r="J28" s="11"/>
    </row>
    <row r="29" spans="1:12" x14ac:dyDescent="0.25">
      <c r="B29" s="22"/>
      <c r="C29" s="7" t="s">
        <v>14</v>
      </c>
      <c r="D29" s="3">
        <v>0</v>
      </c>
      <c r="E29" s="3">
        <v>8</v>
      </c>
      <c r="F29" s="3"/>
      <c r="G29" s="3">
        <v>8</v>
      </c>
      <c r="H29" s="19">
        <v>8</v>
      </c>
      <c r="I29" s="10">
        <v>0</v>
      </c>
      <c r="J29" s="11"/>
    </row>
    <row r="30" spans="1:12" x14ac:dyDescent="0.25">
      <c r="B30" s="22"/>
      <c r="C30" s="7" t="s">
        <v>15</v>
      </c>
      <c r="D30" s="3">
        <v>0</v>
      </c>
      <c r="E30" s="3">
        <v>12</v>
      </c>
      <c r="F30" s="3"/>
      <c r="G30" s="3">
        <v>12</v>
      </c>
      <c r="H30" s="19">
        <v>0</v>
      </c>
      <c r="I30" s="10">
        <v>12</v>
      </c>
      <c r="J30" s="11"/>
    </row>
    <row r="31" spans="1:12" x14ac:dyDescent="0.25">
      <c r="B31" s="22"/>
      <c r="C31" s="7" t="s">
        <v>16</v>
      </c>
      <c r="D31" s="3">
        <v>0</v>
      </c>
      <c r="E31" s="3">
        <v>5</v>
      </c>
      <c r="F31" s="3"/>
      <c r="G31" s="3">
        <v>5</v>
      </c>
      <c r="H31" s="19">
        <v>0</v>
      </c>
      <c r="I31" s="10">
        <v>5</v>
      </c>
      <c r="J31" s="11"/>
    </row>
    <row r="32" spans="1:12" x14ac:dyDescent="0.25">
      <c r="B32" s="22"/>
      <c r="C32" s="7" t="s">
        <v>20</v>
      </c>
      <c r="D32" s="4">
        <v>0</v>
      </c>
      <c r="E32" s="11">
        <v>0</v>
      </c>
      <c r="F32" s="11"/>
      <c r="G32" s="11">
        <v>0</v>
      </c>
      <c r="H32" s="19">
        <v>0</v>
      </c>
      <c r="I32" s="10">
        <v>0</v>
      </c>
      <c r="J32" s="11"/>
    </row>
    <row r="33" spans="2:10" x14ac:dyDescent="0.25">
      <c r="B33" s="6"/>
      <c r="C33" s="7" t="s">
        <v>17</v>
      </c>
      <c r="D33" s="3">
        <v>12</v>
      </c>
      <c r="E33" s="3">
        <v>24</v>
      </c>
      <c r="F33" s="3"/>
      <c r="G33" s="3">
        <v>24</v>
      </c>
      <c r="H33" s="19">
        <v>24</v>
      </c>
      <c r="I33" s="10">
        <v>0</v>
      </c>
      <c r="J33" s="11"/>
    </row>
    <row r="34" spans="2:10" x14ac:dyDescent="0.25">
      <c r="B34" s="3"/>
      <c r="C34" s="3"/>
      <c r="D34" s="3">
        <f>SUM(D26:D33)</f>
        <v>36</v>
      </c>
      <c r="E34" s="3">
        <f>SUM(E26:E33)</f>
        <v>73</v>
      </c>
      <c r="F34" s="3"/>
      <c r="G34" s="3">
        <f>SUM(G26:G33)</f>
        <v>73</v>
      </c>
      <c r="H34" s="19">
        <f>SUM(H26:H33)</f>
        <v>56</v>
      </c>
      <c r="I34" s="19">
        <f>SUM(I26:I33)</f>
        <v>17</v>
      </c>
      <c r="J34" s="11">
        <f>SUM(H34:I34)</f>
        <v>73</v>
      </c>
    </row>
  </sheetData>
  <pageMargins left="0.7" right="0.7" top="0.75" bottom="0.75" header="0.3" footer="0.3"/>
  <pageSetup orientation="landscape" r:id="rId1"/>
  <headerFooter>
    <oddHeader>&amp;CMA-519 - Attleboro, Taunton/Bristol County CoC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Bruder-Moore</dc:creator>
  <cp:lastModifiedBy>Ellen Bruder-Moore</cp:lastModifiedBy>
  <dcterms:created xsi:type="dcterms:W3CDTF">2016-08-29T15:37:18Z</dcterms:created>
  <dcterms:modified xsi:type="dcterms:W3CDTF">2017-09-16T17:42:28Z</dcterms:modified>
</cp:coreProperties>
</file>